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68" windowWidth="11808" windowHeight="6348"/>
  </bookViews>
  <sheets>
    <sheet name="Приложение №1" sheetId="8" r:id="rId1"/>
  </sheets>
  <definedNames>
    <definedName name="_Date_">'Приложение №1'!#REF!</definedName>
    <definedName name="_Otchet_Period_Source__AT_ObjectName">'Приложение №1'!#REF!</definedName>
    <definedName name="_Period_">'Приложение №1'!#REF!</definedName>
    <definedName name="_xlnm.Print_Titles" localSheetId="0">'Приложение №1'!$13:$14</definedName>
    <definedName name="_xlnm.Print_Area" localSheetId="0">'Приложение №1'!$A$1:$E$46</definedName>
  </definedNames>
  <calcPr calcId="145621"/>
</workbook>
</file>

<file path=xl/calcChain.xml><?xml version="1.0" encoding="utf-8"?>
<calcChain xmlns="http://schemas.openxmlformats.org/spreadsheetml/2006/main">
  <c r="C32" i="8" l="1"/>
  <c r="C44" i="8"/>
  <c r="C38" i="8" l="1"/>
  <c r="C34" i="8"/>
  <c r="C30" i="8"/>
  <c r="C23" i="8"/>
  <c r="C21" i="8"/>
  <c r="C20" i="8"/>
  <c r="C19" i="8"/>
  <c r="C39" i="8" l="1"/>
  <c r="D40" i="8" l="1"/>
  <c r="E40" i="8"/>
  <c r="C40" i="8"/>
  <c r="D31" i="8" l="1"/>
  <c r="D42" i="8"/>
  <c r="D35" i="8"/>
  <c r="E35" i="8"/>
  <c r="D33" i="8"/>
  <c r="E33" i="8"/>
  <c r="D29" i="8"/>
  <c r="C36" i="8"/>
  <c r="C35" i="8"/>
  <c r="C33" i="8"/>
  <c r="C29" i="8"/>
  <c r="E42" i="8"/>
  <c r="E39" i="8" s="1"/>
  <c r="E37" i="8"/>
  <c r="E31" i="8"/>
  <c r="E29" i="8"/>
  <c r="E26" i="8"/>
  <c r="E22" i="8"/>
  <c r="E16" i="8" s="1"/>
  <c r="E18" i="8"/>
  <c r="E17" i="8" s="1"/>
  <c r="D37" i="8"/>
  <c r="D26" i="8"/>
  <c r="D22" i="8"/>
  <c r="D16" i="8" s="1"/>
  <c r="D18" i="8"/>
  <c r="D17" i="8" s="1"/>
  <c r="E28" i="8" l="1"/>
  <c r="E25" i="8" s="1"/>
  <c r="E15" i="8" s="1"/>
  <c r="D28" i="8"/>
  <c r="D25" i="8" s="1"/>
  <c r="D39" i="8"/>
  <c r="D15" i="8" l="1"/>
  <c r="C31" i="8" l="1"/>
  <c r="C28" i="8" l="1"/>
  <c r="C42" i="8"/>
  <c r="C37" i="8"/>
  <c r="C26" i="8"/>
  <c r="C22" i="8"/>
  <c r="C18" i="8"/>
  <c r="C17" i="8" s="1"/>
  <c r="C25" i="8" l="1"/>
  <c r="C16" i="8" s="1"/>
  <c r="C15" i="8" l="1"/>
</calcChain>
</file>

<file path=xl/sharedStrings.xml><?xml version="1.0" encoding="utf-8"?>
<sst xmlns="http://schemas.openxmlformats.org/spreadsheetml/2006/main" count="80" uniqueCount="77">
  <si>
    <t xml:space="preserve"> Наименование показателя</t>
  </si>
  <si>
    <t>Код дохода по КД</t>
  </si>
  <si>
    <t>2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</si>
  <si>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</si>
  <si>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</si>
  <si>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</si>
  <si>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</si>
  <si>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</si>
  <si>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</si>
  <si>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000 1 00 00000 00 0000 000</t>
  </si>
  <si>
    <t>182 1 01 02000 01 0000 110</t>
  </si>
  <si>
    <t>182 1 01 00000 00 0000 000</t>
  </si>
  <si>
    <t>182 1 06 00000 00 0000 000</t>
  </si>
  <si>
    <t>182 1 06 01000 00 0000 110</t>
  </si>
  <si>
    <t>182 1 06 01030 10 0000 110</t>
  </si>
  <si>
    <t>182 1 06 06000 00 0000 110</t>
  </si>
  <si>
    <t>к решению Супоневского сельского совета</t>
  </si>
  <si>
    <t>Единый сельскохозяйственный налог</t>
  </si>
  <si>
    <t>215 1 11 05035 10 0000 120</t>
  </si>
  <si>
    <t>3</t>
  </si>
  <si>
    <t>182 1 05 03010 01 0000 110</t>
  </si>
  <si>
    <t>182 1 01 02010 01 0000 110</t>
  </si>
  <si>
    <t>182 1 01 02030 01 0000 110</t>
  </si>
  <si>
    <t>215 1 17 05050 10 0000180</t>
  </si>
  <si>
    <t>215 2 00 00000 00 0000 000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</si>
  <si>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</si>
  <si>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</si>
  <si>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</si>
  <si>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нотариусов.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</si>
  <si>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182 1 01 02020 01 0000 110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</si>
  <si>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</si>
  <si>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НАЛОГОВЫЕ И НЕНАЛОГОВЫЕ ДОХОДЫ</t>
  </si>
  <si>
    <t>182 1 05 03020 01 0000 110</t>
  </si>
  <si>
    <t>НАЛОГИ НА СОВОКУПНЫЙ ДОХОД</t>
  </si>
  <si>
    <t>182 1 05 00000 00 0000 110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</si>
  <si>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</si>
  <si>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</si>
  <si>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182 1 06 06030 00 0000 110</t>
  </si>
  <si>
    <t>Земельный налог с организаций</t>
  </si>
  <si>
    <t>Земельный налог с физических лиц</t>
  </si>
  <si>
    <t>182 1 06 06040 00 0000 110</t>
  </si>
  <si>
    <t>182 1 06 06043 10 0000 110</t>
  </si>
  <si>
    <t>Земельный налог с физических лиц, обладающих земельным участком,  расположенным в границах сельских поселений</t>
  </si>
  <si>
    <t xml:space="preserve">ДОХОДЫ ОТ ИСПОЛЬЗОВАНИЯ ИМУЩЕСТВА, НАХОДЯЩЕГОСЯ В ГОСУДАРСТВЕННОЙ И МУНИЦИПАЛЬНОЙ СОБСТВЕННОСТИ </t>
  </si>
  <si>
    <t>215 1 11 00000 00 0000 120</t>
  </si>
  <si>
    <t>Прочие неналоговые доходы бюджетов сельских поселения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</si>
  <si>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(за исключением  имущества  муниципальных бюджетных и автономных учреждений)</t>
  </si>
  <si>
    <t>БЕЗВОЗМЕЗДНЫЕ ПОСТУПЛЕНИЯ</t>
  </si>
  <si>
    <t>ПРОЧИЕ НЕНАЛОГОВЫЕ ДОХОДЫ</t>
  </si>
  <si>
    <t>215 1 17 00000 00 0000180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</si>
  <si>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</si>
  <si>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</si>
  <si>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</si>
  <si>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Единый сельскохозяйственный налог (за налоговые периоды, истекшие до 1 января 2011 года)</t>
  </si>
  <si>
    <t>Земельный налог с организаций, обладающих земельным участком, расположенным в границах сельских поселений</t>
  </si>
  <si>
    <t>Совета народных депутатов</t>
  </si>
  <si>
    <t>Прогнозируемый объем доходов Супоневского сельского поселения на 2017 год и плановый период 2018-2019 годов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</si>
  <si>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</si>
  <si>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поселения</t>
  </si>
  <si>
    <t>215 1 13 00000 00 0000130</t>
  </si>
  <si>
    <t>215 1 13 02995 10 0000130</t>
  </si>
  <si>
    <t>2017 год</t>
  </si>
  <si>
    <t>2018 год</t>
  </si>
  <si>
    <t>2019 год</t>
  </si>
  <si>
    <t>215 2 02 35118 00 0000 151</t>
  </si>
  <si>
    <t>215 2 02 35118  10 0000 151</t>
  </si>
  <si>
    <t>215 2 02 30024 00 0000 151</t>
  </si>
  <si>
    <t>215 2 02 30024 10 0000 151</t>
  </si>
  <si>
    <t>215 2 02 400141 00 000 151</t>
  </si>
  <si>
    <t xml:space="preserve">         Приложение №1</t>
  </si>
  <si>
    <t xml:space="preserve">к решению Супоневского сельского </t>
  </si>
  <si>
    <t>о внесении изменений и дополнений в</t>
  </si>
  <si>
    <t xml:space="preserve">                                        от "28" декабря 2016г. № 3-20-2                 </t>
  </si>
  <si>
    <t>Прочие межбюджетные трансферты, передаваемые бюджетам сельских поселений</t>
  </si>
  <si>
    <t>215 2 02 499991 00 000 151</t>
  </si>
  <si>
    <t xml:space="preserve">              Приложение №1</t>
  </si>
  <si>
    <t xml:space="preserve">                            от "23" ноября 2017г. № 3 -24-2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</si>
</sst>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0" xfId="0" applyFont="1"/>
    <xf numFmtId="4" fontId="6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view="pageBreakPreview" topLeftCell="A4" zoomScaleNormal="90" zoomScaleSheetLayoutView="100" workbookViewId="0">
      <selection activeCell="C28" sqref="C28"/>
    </sheetView>
  </sheetViews>
  <sheetFormatPr defaultColWidth="9.109375" defaultRowHeight="15.6" x14ac:dyDescent="0.3"/>
  <cols>
    <col min="1" max="1" width="68.5546875" style="1" customWidth="1"/>
    <col min="2" max="2" width="33" style="2" customWidth="1"/>
    <col min="3" max="3" width="20.109375" style="2" customWidth="1"/>
    <col min="4" max="4" width="21" style="1" customWidth="1"/>
    <col min="5" max="5" width="19.77734375" style="1" customWidth="1"/>
    <col min="6" max="16384" width="9.109375" style="1"/>
  </cols>
  <sheetData>
    <row r="1" spans="1:5" ht="16.8" customHeight="1" x14ac:dyDescent="0.35">
      <c r="A1" s="7"/>
      <c r="B1" s="1"/>
      <c r="C1" s="1"/>
      <c r="D1" s="30" t="s">
        <v>75</v>
      </c>
      <c r="E1" s="30"/>
    </row>
    <row r="2" spans="1:5" ht="16.8" customHeight="1" x14ac:dyDescent="0.35">
      <c r="A2" s="21"/>
      <c r="B2" s="1"/>
      <c r="C2" s="1"/>
      <c r="D2" s="30" t="s">
        <v>70</v>
      </c>
      <c r="E2" s="30"/>
    </row>
    <row r="3" spans="1:5" ht="14.4" customHeight="1" x14ac:dyDescent="0.35">
      <c r="A3" s="7"/>
      <c r="B3" s="1"/>
      <c r="C3" s="1"/>
      <c r="D3" s="30" t="s">
        <v>55</v>
      </c>
      <c r="E3" s="30"/>
    </row>
    <row r="4" spans="1:5" ht="15.6" customHeight="1" x14ac:dyDescent="0.35">
      <c r="A4" s="7"/>
      <c r="B4" s="1"/>
      <c r="C4" s="28" t="s">
        <v>76</v>
      </c>
      <c r="D4" s="29"/>
      <c r="E4" s="29"/>
    </row>
    <row r="5" spans="1:5" ht="18" x14ac:dyDescent="0.35">
      <c r="A5" s="7"/>
      <c r="B5" s="1"/>
      <c r="C5" s="30" t="s">
        <v>71</v>
      </c>
      <c r="D5" s="33"/>
      <c r="E5" s="33"/>
    </row>
    <row r="6" spans="1:5" ht="18" x14ac:dyDescent="0.35">
      <c r="A6" s="7"/>
      <c r="B6" s="30" t="s">
        <v>69</v>
      </c>
      <c r="C6" s="31"/>
      <c r="D6" s="31"/>
      <c r="E6" s="31"/>
    </row>
    <row r="7" spans="1:5" ht="18" x14ac:dyDescent="0.35">
      <c r="A7" s="21"/>
      <c r="B7" s="30" t="s">
        <v>16</v>
      </c>
      <c r="C7" s="31"/>
      <c r="D7" s="31"/>
      <c r="E7" s="31"/>
    </row>
    <row r="8" spans="1:5" ht="18" x14ac:dyDescent="0.35">
      <c r="A8" s="27"/>
      <c r="B8" s="30" t="s">
        <v>55</v>
      </c>
      <c r="C8" s="31"/>
      <c r="D8" s="31"/>
      <c r="E8" s="31"/>
    </row>
    <row r="9" spans="1:5" ht="18" x14ac:dyDescent="0.35">
      <c r="A9" s="7"/>
      <c r="B9" s="26"/>
      <c r="C9" s="32" t="s">
        <v>72</v>
      </c>
      <c r="D9" s="33"/>
      <c r="E9" s="33"/>
    </row>
    <row r="10" spans="1:5" ht="18" x14ac:dyDescent="0.35">
      <c r="A10" s="7"/>
      <c r="B10" s="8"/>
      <c r="C10" s="8"/>
    </row>
    <row r="11" spans="1:5" ht="17.399999999999999" x14ac:dyDescent="0.3">
      <c r="A11" s="34" t="s">
        <v>56</v>
      </c>
      <c r="B11" s="34"/>
      <c r="C11" s="34"/>
      <c r="D11" s="33"/>
    </row>
    <row r="12" spans="1:5" ht="18" x14ac:dyDescent="0.35">
      <c r="A12" s="9"/>
      <c r="B12" s="10"/>
      <c r="C12" s="10"/>
    </row>
    <row r="13" spans="1:5" s="4" customFormat="1" ht="18" thickBot="1" x14ac:dyDescent="0.35">
      <c r="A13" s="5" t="s">
        <v>0</v>
      </c>
      <c r="B13" s="5" t="s">
        <v>1</v>
      </c>
      <c r="C13" s="5" t="s">
        <v>61</v>
      </c>
      <c r="D13" s="5" t="s">
        <v>62</v>
      </c>
      <c r="E13" s="5" t="s">
        <v>63</v>
      </c>
    </row>
    <row r="14" spans="1:5" s="6" customFormat="1" ht="18.600000000000001" thickTop="1" thickBot="1" x14ac:dyDescent="0.35">
      <c r="A14" s="11">
        <v>1</v>
      </c>
      <c r="B14" s="12" t="s">
        <v>2</v>
      </c>
      <c r="C14" s="12" t="s">
        <v>19</v>
      </c>
      <c r="D14" s="12" t="s">
        <v>19</v>
      </c>
      <c r="E14" s="12" t="s">
        <v>19</v>
      </c>
    </row>
    <row r="15" spans="1:5" s="3" customFormat="1" ht="18" thickTop="1" x14ac:dyDescent="0.3">
      <c r="A15" s="13" t="s">
        <v>3</v>
      </c>
      <c r="B15" s="14"/>
      <c r="C15" s="24">
        <f>SUM(C16+C39)</f>
        <v>45432289.459999993</v>
      </c>
      <c r="D15" s="24">
        <f>SUM(D16+D39)</f>
        <v>23960007.859999999</v>
      </c>
      <c r="E15" s="24">
        <f>SUM(E16+E39)</f>
        <v>24287360.18</v>
      </c>
    </row>
    <row r="16" spans="1:5" s="3" customFormat="1" ht="17.399999999999999" x14ac:dyDescent="0.3">
      <c r="A16" s="15" t="s">
        <v>31</v>
      </c>
      <c r="B16" s="16" t="s">
        <v>9</v>
      </c>
      <c r="C16" s="24">
        <f>SUM(C17+C22+C25+C33+C35+C37)</f>
        <v>22129766.689999998</v>
      </c>
      <c r="D16" s="24">
        <f>SUM(D17+D22+D25+D33+D35+D37)</f>
        <v>22072000</v>
      </c>
      <c r="E16" s="24">
        <f t="shared" ref="E16" si="0">SUM(E17+E22+E25+E33+E35+E37)</f>
        <v>22272000</v>
      </c>
    </row>
    <row r="17" spans="1:5" s="3" customFormat="1" ht="18" x14ac:dyDescent="0.35">
      <c r="A17" s="17" t="s">
        <v>4</v>
      </c>
      <c r="B17" s="18" t="s">
        <v>11</v>
      </c>
      <c r="C17" s="19">
        <f>SUM(C18)</f>
        <v>3106600</v>
      </c>
      <c r="D17" s="19">
        <f>SUM(D18)</f>
        <v>3960000</v>
      </c>
      <c r="E17" s="19">
        <f>SUM(E18)</f>
        <v>4160000</v>
      </c>
    </row>
    <row r="18" spans="1:5" ht="17.399999999999999" x14ac:dyDescent="0.3">
      <c r="A18" s="15" t="s">
        <v>5</v>
      </c>
      <c r="B18" s="16" t="s">
        <v>10</v>
      </c>
      <c r="C18" s="20">
        <f>SUM(C21+C20+C19)</f>
        <v>3106600</v>
      </c>
      <c r="D18" s="20">
        <f>SUM(D21+D20+D19)</f>
        <v>3960000</v>
      </c>
      <c r="E18" s="20">
        <f>SUM(E21+E20+E19)</f>
        <v>4160000</v>
      </c>
    </row>
    <row r="19" spans="1:5" ht="101.4" customHeight="1" x14ac:dyDescent="0.35">
      <c r="A19" s="25" t="s">
        <v>27</v>
      </c>
      <c r="B19" s="18" t="s">
        <v>21</v>
      </c>
      <c r="C19" s="19">
        <f>3400000-500000</f>
        <v>2900000</v>
      </c>
      <c r="D19" s="19">
        <v>3800000</v>
      </c>
      <c r="E19" s="19">
        <v>4000000</v>
      </c>
    </row>
    <row r="20" spans="1:5" ht="140.4" customHeight="1" x14ac:dyDescent="0.35">
      <c r="A20" s="17" t="s">
        <v>28</v>
      </c>
      <c r="B20" s="18" t="s">
        <v>29</v>
      </c>
      <c r="C20" s="19">
        <f>150000-1400</f>
        <v>148600</v>
      </c>
      <c r="D20" s="19">
        <v>150000</v>
      </c>
      <c r="E20" s="19">
        <v>150000</v>
      </c>
    </row>
    <row r="21" spans="1:5" ht="60.6" customHeight="1" x14ac:dyDescent="0.35">
      <c r="A21" s="17" t="s">
        <v>30</v>
      </c>
      <c r="B21" s="18" t="s">
        <v>22</v>
      </c>
      <c r="C21" s="19">
        <f>10000+48000</f>
        <v>58000</v>
      </c>
      <c r="D21" s="19">
        <v>10000</v>
      </c>
      <c r="E21" s="19">
        <v>10000</v>
      </c>
    </row>
    <row r="22" spans="1:5" ht="18" x14ac:dyDescent="0.35">
      <c r="A22" s="17" t="s">
        <v>33</v>
      </c>
      <c r="B22" s="18" t="s">
        <v>34</v>
      </c>
      <c r="C22" s="19">
        <f>C23+C24</f>
        <v>60120</v>
      </c>
      <c r="D22" s="19">
        <f>D23+D24</f>
        <v>15000</v>
      </c>
      <c r="E22" s="19">
        <f>E23+E24</f>
        <v>15000</v>
      </c>
    </row>
    <row r="23" spans="1:5" ht="18" x14ac:dyDescent="0.35">
      <c r="A23" s="17" t="s">
        <v>17</v>
      </c>
      <c r="B23" s="18" t="s">
        <v>20</v>
      </c>
      <c r="C23" s="19">
        <f>15000+45120</f>
        <v>60120</v>
      </c>
      <c r="D23" s="19">
        <v>15000</v>
      </c>
      <c r="E23" s="19">
        <v>15000</v>
      </c>
    </row>
    <row r="24" spans="1:5" ht="38.4" customHeight="1" x14ac:dyDescent="0.35">
      <c r="A24" s="17" t="s">
        <v>53</v>
      </c>
      <c r="B24" s="18" t="s">
        <v>32</v>
      </c>
      <c r="C24" s="19"/>
      <c r="D24" s="19"/>
      <c r="E24" s="19"/>
    </row>
    <row r="25" spans="1:5" ht="18" x14ac:dyDescent="0.35">
      <c r="A25" s="17" t="s">
        <v>6</v>
      </c>
      <c r="B25" s="18" t="s">
        <v>12</v>
      </c>
      <c r="C25" s="19">
        <f>SUM(C26+C28)</f>
        <v>18861866.689999998</v>
      </c>
      <c r="D25" s="19">
        <f>SUM(D26+D28)</f>
        <v>18000000</v>
      </c>
      <c r="E25" s="19">
        <f>SUM(E26+E28)</f>
        <v>18000000</v>
      </c>
    </row>
    <row r="26" spans="1:5" ht="17.399999999999999" x14ac:dyDescent="0.3">
      <c r="A26" s="15" t="s">
        <v>7</v>
      </c>
      <c r="B26" s="16" t="s">
        <v>13</v>
      </c>
      <c r="C26" s="20">
        <f>C27</f>
        <v>3000000</v>
      </c>
      <c r="D26" s="20">
        <f>D27</f>
        <v>3000000</v>
      </c>
      <c r="E26" s="20">
        <f>E27</f>
        <v>3000000</v>
      </c>
    </row>
    <row r="27" spans="1:5" ht="60" customHeight="1" x14ac:dyDescent="0.35">
      <c r="A27" s="17" t="s">
        <v>35</v>
      </c>
      <c r="B27" s="18" t="s">
        <v>14</v>
      </c>
      <c r="C27" s="19">
        <v>3000000</v>
      </c>
      <c r="D27" s="19">
        <v>3000000</v>
      </c>
      <c r="E27" s="19">
        <v>3000000</v>
      </c>
    </row>
    <row r="28" spans="1:5" ht="17.399999999999999" x14ac:dyDescent="0.3">
      <c r="A28" s="15" t="s">
        <v>8</v>
      </c>
      <c r="B28" s="16" t="s">
        <v>15</v>
      </c>
      <c r="C28" s="23">
        <f>SUM(C29+C31)</f>
        <v>15861866.689999999</v>
      </c>
      <c r="D28" s="20">
        <f>SUM(D29+D31)</f>
        <v>15000000</v>
      </c>
      <c r="E28" s="20">
        <f>SUM(E29+E31)</f>
        <v>15000000</v>
      </c>
    </row>
    <row r="29" spans="1:5" ht="18" x14ac:dyDescent="0.35">
      <c r="A29" s="17" t="s">
        <v>38</v>
      </c>
      <c r="B29" s="18" t="s">
        <v>37</v>
      </c>
      <c r="C29" s="19">
        <f>C30</f>
        <v>6650000</v>
      </c>
      <c r="D29" s="19">
        <f>D30</f>
        <v>6000000</v>
      </c>
      <c r="E29" s="19">
        <f>E30</f>
        <v>6000000</v>
      </c>
    </row>
    <row r="30" spans="1:5" ht="43.8" customHeight="1" x14ac:dyDescent="0.35">
      <c r="A30" s="17" t="s">
        <v>54</v>
      </c>
      <c r="B30" s="18" t="s">
        <v>36</v>
      </c>
      <c r="C30" s="19">
        <f>6000000+650000</f>
        <v>6650000</v>
      </c>
      <c r="D30" s="19">
        <v>6000000</v>
      </c>
      <c r="E30" s="19">
        <v>6000000</v>
      </c>
    </row>
    <row r="31" spans="1:5" ht="18" x14ac:dyDescent="0.35">
      <c r="A31" s="17" t="s">
        <v>39</v>
      </c>
      <c r="B31" s="18" t="s">
        <v>40</v>
      </c>
      <c r="C31" s="22">
        <f>C32</f>
        <v>9211866.6899999995</v>
      </c>
      <c r="D31" s="19">
        <f>D32</f>
        <v>9000000</v>
      </c>
      <c r="E31" s="19">
        <f>E32</f>
        <v>9000000</v>
      </c>
    </row>
    <row r="32" spans="1:5" ht="53.4" customHeight="1" x14ac:dyDescent="0.35">
      <c r="A32" s="17" t="s">
        <v>42</v>
      </c>
      <c r="B32" s="18" t="s">
        <v>41</v>
      </c>
      <c r="C32" s="22">
        <f>8770000+112100+300000+29766.69</f>
        <v>9211866.6899999995</v>
      </c>
      <c r="D32" s="19">
        <v>9000000</v>
      </c>
      <c r="E32" s="19">
        <v>9000000</v>
      </c>
    </row>
    <row r="33" spans="1:5" ht="56.4" customHeight="1" x14ac:dyDescent="0.35">
      <c r="A33" s="17" t="s">
        <v>43</v>
      </c>
      <c r="B33" s="18" t="s">
        <v>44</v>
      </c>
      <c r="C33" s="19">
        <f>C34</f>
        <v>85200</v>
      </c>
      <c r="D33" s="19">
        <f t="shared" ref="D33:E33" si="1">D34</f>
        <v>36000</v>
      </c>
      <c r="E33" s="19">
        <f t="shared" si="1"/>
        <v>36000</v>
      </c>
    </row>
    <row r="34" spans="1:5" ht="90.6" customHeight="1" x14ac:dyDescent="0.35">
      <c r="A34" s="17" t="s">
        <v>46</v>
      </c>
      <c r="B34" s="18" t="s">
        <v>18</v>
      </c>
      <c r="C34" s="19">
        <f>99500-14300</f>
        <v>85200</v>
      </c>
      <c r="D34" s="19">
        <v>36000</v>
      </c>
      <c r="E34" s="19">
        <v>36000</v>
      </c>
    </row>
    <row r="35" spans="1:5" ht="36" customHeight="1" x14ac:dyDescent="0.35">
      <c r="A35" s="17" t="s">
        <v>57</v>
      </c>
      <c r="B35" s="18" t="s">
        <v>59</v>
      </c>
      <c r="C35" s="19">
        <f>C36</f>
        <v>500</v>
      </c>
      <c r="D35" s="19">
        <f>D36</f>
        <v>1000</v>
      </c>
      <c r="E35" s="19">
        <f>E36</f>
        <v>1000</v>
      </c>
    </row>
    <row r="36" spans="1:5" ht="36" x14ac:dyDescent="0.35">
      <c r="A36" s="17" t="s">
        <v>58</v>
      </c>
      <c r="B36" s="18" t="s">
        <v>60</v>
      </c>
      <c r="C36" s="19">
        <f>500</f>
        <v>500</v>
      </c>
      <c r="D36" s="19">
        <v>1000</v>
      </c>
      <c r="E36" s="19">
        <v>1000</v>
      </c>
    </row>
    <row r="37" spans="1:5" ht="16.8" customHeight="1" x14ac:dyDescent="0.35">
      <c r="A37" s="17" t="s">
        <v>48</v>
      </c>
      <c r="B37" s="18" t="s">
        <v>49</v>
      </c>
      <c r="C37" s="19">
        <f>C38</f>
        <v>15480</v>
      </c>
      <c r="D37" s="19">
        <f>D38</f>
        <v>60000</v>
      </c>
      <c r="E37" s="19">
        <f>E38</f>
        <v>60000</v>
      </c>
    </row>
    <row r="38" spans="1:5" ht="19.2" customHeight="1" x14ac:dyDescent="0.35">
      <c r="A38" s="17" t="s">
        <v>45</v>
      </c>
      <c r="B38" s="18" t="s">
        <v>23</v>
      </c>
      <c r="C38" s="19">
        <f>55000-39520</f>
        <v>15480</v>
      </c>
      <c r="D38" s="19">
        <v>60000</v>
      </c>
      <c r="E38" s="19">
        <v>60000</v>
      </c>
    </row>
    <row r="39" spans="1:5" ht="17.399999999999999" x14ac:dyDescent="0.3">
      <c r="A39" s="15" t="s">
        <v>47</v>
      </c>
      <c r="B39" s="16" t="s">
        <v>24</v>
      </c>
      <c r="C39" s="23">
        <f>SUM(C40+C42+C44+C45)</f>
        <v>23302522.77</v>
      </c>
      <c r="D39" s="23">
        <f>SUM(D40+D42+D44)</f>
        <v>1888007.86</v>
      </c>
      <c r="E39" s="23">
        <f>SUM(E40+E42+E44)</f>
        <v>2015360.18</v>
      </c>
    </row>
    <row r="40" spans="1:5" ht="58.8" customHeight="1" x14ac:dyDescent="0.35">
      <c r="A40" s="17" t="s">
        <v>51</v>
      </c>
      <c r="B40" s="18" t="s">
        <v>64</v>
      </c>
      <c r="C40" s="19">
        <f>C41</f>
        <v>296287</v>
      </c>
      <c r="D40" s="19">
        <f t="shared" ref="D40:E40" si="2">D41</f>
        <v>296287</v>
      </c>
      <c r="E40" s="19">
        <f t="shared" si="2"/>
        <v>296287</v>
      </c>
    </row>
    <row r="41" spans="1:5" ht="54" x14ac:dyDescent="0.35">
      <c r="A41" s="17" t="s">
        <v>50</v>
      </c>
      <c r="B41" s="18" t="s">
        <v>65</v>
      </c>
      <c r="C41" s="19">
        <v>296287</v>
      </c>
      <c r="D41" s="19">
        <v>296287</v>
      </c>
      <c r="E41" s="19">
        <v>296287</v>
      </c>
    </row>
    <row r="42" spans="1:5" ht="39.6" customHeight="1" x14ac:dyDescent="0.35">
      <c r="A42" s="17" t="s">
        <v>52</v>
      </c>
      <c r="B42" s="18" t="s">
        <v>66</v>
      </c>
      <c r="C42" s="19">
        <f>C43</f>
        <v>0</v>
      </c>
      <c r="D42" s="19">
        <f>D43</f>
        <v>0</v>
      </c>
      <c r="E42" s="19">
        <f>E43</f>
        <v>0</v>
      </c>
    </row>
    <row r="43" spans="1:5" ht="40.799999999999997" customHeight="1" x14ac:dyDescent="0.35">
      <c r="A43" s="17" t="s">
        <v>25</v>
      </c>
      <c r="B43" s="18" t="s">
        <v>67</v>
      </c>
      <c r="C43" s="19"/>
      <c r="D43" s="19"/>
      <c r="E43" s="19"/>
    </row>
    <row r="44" spans="1:5" ht="90" x14ac:dyDescent="0.35">
      <c r="A44" s="17" t="s">
        <v>26</v>
      </c>
      <c r="B44" s="18" t="s">
        <v>68</v>
      </c>
      <c r="C44" s="22">
        <f>1562782.37+608592.1+19952763+14407-72900.48+480519.3+39839.17-29766.69</f>
        <v>22556235.77</v>
      </c>
      <c r="D44" s="22">
        <v>1591720.86</v>
      </c>
      <c r="E44" s="22">
        <v>1719073.18</v>
      </c>
    </row>
    <row r="45" spans="1:5" ht="36" x14ac:dyDescent="0.35">
      <c r="A45" s="17" t="s">
        <v>73</v>
      </c>
      <c r="B45" s="18" t="s">
        <v>74</v>
      </c>
      <c r="C45" s="22">
        <v>450000</v>
      </c>
      <c r="D45" s="19"/>
      <c r="E45" s="19"/>
    </row>
  </sheetData>
  <mergeCells count="9">
    <mergeCell ref="B8:E8"/>
    <mergeCell ref="C9:E9"/>
    <mergeCell ref="A11:D11"/>
    <mergeCell ref="C5:E5"/>
    <mergeCell ref="D1:E1"/>
    <mergeCell ref="D2:E2"/>
    <mergeCell ref="D3:E3"/>
    <mergeCell ref="B6:E6"/>
    <mergeCell ref="B7:E7"/>
  </mergeCells>
  <phoneticPr fontId="1" type="noConversion"/>
  <pageMargins left="0.78740157480314965" right="0.19685039370078741" top="0.15748031496062992" bottom="0.19685039370078741" header="0.19685039370078741" footer="0.19685039370078741"/>
  <pageSetup paperSize="9" scale="55" fitToWidth="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</vt:lpstr>
      <vt:lpstr>'Приложение №1'!Заголовки_для_печати</vt:lpstr>
      <vt:lpstr>'Приложение №1'!Область_печати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111</cp:lastModifiedBy>
  <cp:lastPrinted>2017-12-01T13:51:42Z</cp:lastPrinted>
  <dcterms:created xsi:type="dcterms:W3CDTF">1999-06-18T11:49:53Z</dcterms:created>
  <dcterms:modified xsi:type="dcterms:W3CDTF">2017-12-04T06:05:26Z</dcterms:modified>
</cp:coreProperties>
</file>